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340" windowHeight="5700" activeTab="0"/>
  </bookViews>
  <sheets>
    <sheet name="pension_subsidies" sheetId="1" r:id="rId1"/>
    <sheet name="Current-&gt;Real (2020-2028)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<sst xmlns="http://schemas.openxmlformats.org/spreadsheetml/2006/main" count="25" uniqueCount="25">
  <si>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Exclusion of railroad retirement system benefits</t>
  </si>
  <si>
    <t>Exclusion of military disability pensions</t>
  </si>
  <si>
    <t>Exclusion of veterans pensions</t>
  </si>
  <si>
    <t>Small business retirement plan credit</t>
  </si>
  <si>
    <t>TAX EXPENDITURES</t>
  </si>
  <si>
    <t>Year</t>
  </si>
  <si>
    <t>TOTAL</t>
  </si>
  <si>
    <t>Estimates of Total Income Tax Subsidies for Pension Benefits</t>
  </si>
  <si>
    <t>Exclusion of Social Security benefits for retired workers</t>
  </si>
  <si>
    <t>401(k) plans (net exclusion of pension contributions and earnings)</t>
  </si>
  <si>
    <t>Employer plans (net exclusion of pension contributions and earnings)</t>
  </si>
  <si>
    <t>Low and moderate income savers credit (net exclusion of pension contributions and earnings)</t>
  </si>
  <si>
    <t>(in billions of 2011 dollars)</t>
  </si>
  <si>
    <t>Distributions from retirement plans for premiums for health and long-term care insurance</t>
  </si>
  <si>
    <t>Note:  Tax expenditures are not strictly additive.  The cash flow measures above do not reflect the present value of pension subsidies.</t>
  </si>
  <si>
    <t>Individual Retirement Accounts (net exclusion of pension contributions and earnings)*</t>
  </si>
  <si>
    <t>Keogh plans (net exclusion of pension contributions and earnings)**</t>
  </si>
  <si>
    <t>* Beginning in 2018, this number is one line item that includes exclusion of social security benefits for disabled workers, spouses, dependents and survivors.</t>
  </si>
  <si>
    <t>**In 1975, 1980 and 1982, "Plans for self-employed and others"; From 2011 onwards "Self-Employed plans."</t>
  </si>
  <si>
    <t xml:space="preserve">After 2019, numbers are projections. </t>
  </si>
  <si>
    <t>Source: Data from the Office of Management and Budget, Analytical Perspectives (prior to 1990, Special Analyses), Budget of the United States Government Fiscal Years 1977, 1982 1987, 1990, 1995-2020.</t>
  </si>
  <si>
    <t>Current</t>
  </si>
  <si>
    <t>CPI-U</t>
  </si>
  <si>
    <t>Real</t>
  </si>
  <si>
    <t>Methodology: Adjustments for inflation using the US Inflation calculator; data on Consumer Price Index (CPI-U) provided by the U.S. Department of Labor Bureau of Labor Statistics for 1975-2018, and projections from the CBO on the CPI between 2019-2028. Tax expenditures used the "current year" calculation from different OMB documents, and thus method for calculating expenditures may have changed over time.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</si>
</sst>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.5"/>
      <color indexed="8"/>
      <name val="Avenir LT Pro 55 Roman"/>
      <family val="0"/>
    </font>
    <font>
      <sz val="8.5"/>
      <color indexed="8"/>
      <name val="Avenir LT Pro 65 Medium"/>
      <family val="0"/>
    </font>
    <font>
      <sz val="18"/>
      <color indexed="8"/>
      <name val="Avenir LT Pro 55 Roman"/>
      <family val="0"/>
    </font>
    <font>
      <b/>
      <sz val="9"/>
      <color indexed="8"/>
      <name val="Avenir LT Pro 65 Medium"/>
      <family val="0"/>
    </font>
    <font>
      <sz val="9"/>
      <color indexed="8"/>
      <name val="Avenir LT Pro 65 Medium"/>
      <family val="0"/>
    </font>
    <font>
      <i/>
      <sz val="12"/>
      <color indexed="8"/>
      <name val="Avenir LT Pro 65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164" fontId="0" fillId="33" borderId="0" xfId="0" applyNumberFormat="1" applyFill="1" applyAlignment="1" quotePrefix="1">
      <alignment/>
    </xf>
    <xf numFmtId="164" fontId="0" fillId="33" borderId="0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164" fontId="1" fillId="33" borderId="16" xfId="0" applyNumberFormat="1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64" fontId="1" fillId="33" borderId="18" xfId="0" applyNumberFormat="1" applyFont="1" applyFill="1" applyBorder="1" applyAlignment="1">
      <alignment/>
    </xf>
    <xf numFmtId="164" fontId="0" fillId="33" borderId="19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70" fontId="1" fillId="33" borderId="0" xfId="0" applyNumberFormat="1" applyFont="1" applyFill="1" applyAlignment="1">
      <alignment horizontal="left"/>
    </xf>
    <xf numFmtId="164" fontId="0" fillId="33" borderId="0" xfId="0" applyNumberFormat="1" applyFill="1" applyBorder="1" applyAlignment="1" quotePrefix="1">
      <alignment/>
    </xf>
    <xf numFmtId="164" fontId="0" fillId="33" borderId="21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0" fillId="33" borderId="23" xfId="0" applyNumberForma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33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Total Income Tax Subsidies for Pension Benefits, 1975-2028</a:t>
            </a:r>
          </a:p>
        </c:rich>
      </c:tx>
      <c:layout>
        <c:manualLayout>
          <c:xMode val="factor"/>
          <c:yMode val="factor"/>
          <c:x val="-0.127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295"/>
          <c:w val="0.994"/>
          <c:h val="0.82325"/>
        </c:manualLayout>
      </c:layout>
      <c:lineChart>
        <c:grouping val="standard"/>
        <c:varyColors val="0"/>
        <c:ser>
          <c:idx val="1"/>
          <c:order val="0"/>
          <c:tx>
            <c:v>Tax Expenditures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pension_subsidies!$B$9:$AQ$9</c:f>
              <c:numCache/>
            </c:numRef>
          </c:cat>
          <c:val>
            <c:numRef>
              <c:f>pension_subsidies!$B$21:$AQ$21</c:f>
              <c:numCache/>
            </c:numRef>
          </c:val>
          <c:smooth val="0"/>
        </c:ser>
        <c:ser>
          <c:idx val="0"/>
          <c:order val="1"/>
          <c:tx>
            <c:v>Tax Expenditures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pension_subsidies!$B$9:$AQ$9</c:f>
              <c:numCache/>
            </c:numRef>
          </c:cat>
          <c:val>
            <c:numRef>
              <c:f>pension_subsidies!$B$21:$AQ$21</c:f>
              <c:numCache/>
            </c:numRef>
          </c:val>
          <c:smooth val="0"/>
        </c:ser>
        <c:marker val="1"/>
        <c:axId val="9363992"/>
        <c:axId val="17167065"/>
      </c:lineChart>
      <c:catAx>
        <c:axId val="93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167065"/>
        <c:crosses val="autoZero"/>
        <c:auto val="1"/>
        <c:lblOffset val="100"/>
        <c:tickLblSkip val="5"/>
        <c:noMultiLvlLbl val="0"/>
      </c:catAx>
      <c:valAx>
        <c:axId val="1716706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363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</cdr:x>
      <cdr:y>0.952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4686300"/>
          <a:ext cx="8343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venir LT Pro 65 Medium"/>
              <a:ea typeface="Avenir LT Pro 65 Medium"/>
              <a:cs typeface="Avenir LT Pro 65 Medium"/>
            </a:rPr>
            <a:t>Sources</a:t>
          </a:r>
          <a:r>
            <a:rPr lang="en-US" cap="none" sz="900" b="0" i="0" u="none" baseline="0">
              <a:solidFill>
                <a:srgbClr val="000000"/>
              </a:solidFill>
              <a:latin typeface="Avenir LT Pro 65 Medium"/>
              <a:ea typeface="Avenir LT Pro 65 Medium"/>
              <a:cs typeface="Avenir LT Pro 65 Medium"/>
            </a:rPr>
            <a:t>:  Office of Management and Budget, Analytical Perspectives (prior to 1990, Special Analyses), Budget of the United States Government Fiscal Years 1977, 1982 1987, 1990, 1995-2020.</a:t>
          </a:r>
          <a:r>
            <a:rPr lang="en-US" cap="none" sz="900" b="1" i="0" u="none" baseline="0">
              <a:solidFill>
                <a:srgbClr val="000000"/>
              </a:solidFill>
              <a:latin typeface="Avenir LT Pro 65 Medium"/>
              <a:ea typeface="Avenir LT Pro 65 Medium"/>
              <a:cs typeface="Avenir LT Pro 65 Mediu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venir LT Pro 65 Medium"/>
              <a:ea typeface="Avenir LT Pro 65 Medium"/>
              <a:cs typeface="Avenir LT Pro 65 Medium"/>
            </a:rPr>
            <a:t>Notes</a:t>
          </a:r>
          <a:r>
            <a:rPr lang="en-US" cap="none" sz="900" b="0" i="0" u="none" baseline="0">
              <a:solidFill>
                <a:srgbClr val="000000"/>
              </a:solidFill>
              <a:latin typeface="Avenir LT Pro 65 Medium"/>
              <a:ea typeface="Avenir LT Pro 65 Medium"/>
              <a:cs typeface="Avenir LT Pro 65 Medium"/>
            </a:rPr>
            <a:t>:  Tax expenditures are not strictly additive.  The cash flow measures above do not reflect the present value of pension subsidies. After 2018, all numbers are projections.
</a:t>
          </a:r>
        </a:p>
      </cdr:txBody>
    </cdr:sp>
  </cdr:relSizeAnchor>
  <cdr:relSizeAnchor xmlns:cdr="http://schemas.openxmlformats.org/drawingml/2006/chartDrawing">
    <cdr:from>
      <cdr:x>-0.006</cdr:x>
      <cdr:y>0.09375</cdr:y>
    </cdr:from>
    <cdr:to>
      <cdr:x>0.987</cdr:x>
      <cdr:y>0.13925</cdr:y>
    </cdr:to>
    <cdr:sp>
      <cdr:nvSpPr>
        <cdr:cNvPr id="2" name="Text Box 1"/>
        <cdr:cNvSpPr txBox="1">
          <a:spLocks noChangeArrowheads="1"/>
        </cdr:cNvSpPr>
      </cdr:nvSpPr>
      <cdr:spPr>
        <a:xfrm>
          <a:off x="-47624" y="457200"/>
          <a:ext cx="8210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Tax expenditures for pension benefits (billions of 2011 dollars)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47625</xdr:rowOff>
    </xdr:from>
    <xdr:to>
      <xdr:col>5</xdr:col>
      <xdr:colOff>552450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66675" y="5324475"/>
        <a:ext cx="82677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tabSelected="1" zoomScale="91" zoomScaleNormal="91" zoomScalePageLayoutView="0" workbookViewId="0" topLeftCell="A22">
      <pane xSplit="1" topLeftCell="B1" activePane="topRight" state="frozen"/>
      <selection pane="topLeft" activeCell="A1" sqref="A1"/>
      <selection pane="topRight" activeCell="A30" sqref="A30"/>
    </sheetView>
  </sheetViews>
  <sheetFormatPr defaultColWidth="9.140625" defaultRowHeight="12.75"/>
  <cols>
    <col min="1" max="1" width="79.57421875" style="1" customWidth="1"/>
    <col min="2" max="6" width="9.28125" style="1" customWidth="1"/>
    <col min="7" max="7" width="9.421875" style="1" bestFit="1" customWidth="1"/>
    <col min="8" max="8" width="9.28125" style="1" bestFit="1" customWidth="1"/>
    <col min="9" max="9" width="9.7109375" style="1" bestFit="1" customWidth="1"/>
    <col min="10" max="10" width="9.28125" style="1" customWidth="1"/>
    <col min="11" max="11" width="9.28125" style="1" bestFit="1" customWidth="1"/>
    <col min="12" max="12" width="9.7109375" style="1" bestFit="1" customWidth="1"/>
    <col min="13" max="13" width="10.421875" style="1" bestFit="1" customWidth="1"/>
    <col min="14" max="14" width="10.140625" style="1" bestFit="1" customWidth="1"/>
    <col min="15" max="15" width="10.57421875" style="1" bestFit="1" customWidth="1"/>
    <col min="16" max="17" width="10.8515625" style="1" bestFit="1" customWidth="1"/>
    <col min="18" max="18" width="10.57421875" style="1" bestFit="1" customWidth="1"/>
    <col min="19" max="19" width="10.421875" style="1" bestFit="1" customWidth="1"/>
    <col min="20" max="16384" width="9.140625" style="1" customWidth="1"/>
  </cols>
  <sheetData>
    <row r="1" ht="12.75">
      <c r="A1" s="25">
        <v>41009</v>
      </c>
    </row>
    <row r="5" spans="1:26" ht="15.75">
      <c r="A5" s="5" t="s">
        <v>7</v>
      </c>
      <c r="B5" s="5"/>
      <c r="C5" s="5"/>
      <c r="D5" s="5"/>
      <c r="E5" s="5"/>
      <c r="F5" s="5"/>
      <c r="G5" s="5"/>
      <c r="H5" s="5"/>
      <c r="I5" s="5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>
      <c r="A6" s="6" t="s">
        <v>12</v>
      </c>
      <c r="B6" s="6"/>
      <c r="C6" s="6"/>
      <c r="D6" s="6"/>
      <c r="E6" s="6"/>
      <c r="F6" s="6"/>
      <c r="G6" s="6"/>
      <c r="H6" s="6"/>
      <c r="I6" s="6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3.5" thickBot="1">
      <c r="A7" s="2"/>
      <c r="B7" s="2"/>
      <c r="C7" s="2"/>
      <c r="D7" s="2"/>
      <c r="E7" s="2"/>
      <c r="F7" s="2"/>
      <c r="G7" s="2"/>
      <c r="H7" s="2"/>
      <c r="I7" s="2"/>
      <c r="P7" s="9"/>
      <c r="Q7" s="9"/>
      <c r="R7" s="9"/>
      <c r="S7" s="9"/>
      <c r="T7" s="10"/>
      <c r="U7" s="10"/>
      <c r="V7" s="10"/>
      <c r="W7" s="10"/>
      <c r="X7" s="10"/>
      <c r="Y7" s="10"/>
      <c r="Z7" s="10"/>
    </row>
    <row r="8" spans="1:43" ht="13.5" thickTop="1">
      <c r="A8" s="3"/>
      <c r="B8" s="7" t="s">
        <v>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9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3.5" thickBot="1">
      <c r="A9" s="11" t="s">
        <v>4</v>
      </c>
      <c r="B9" s="12">
        <v>1975</v>
      </c>
      <c r="C9" s="12">
        <v>1980</v>
      </c>
      <c r="D9" s="12">
        <v>1982</v>
      </c>
      <c r="E9" s="12">
        <v>1985</v>
      </c>
      <c r="F9" s="12">
        <v>1987</v>
      </c>
      <c r="G9" s="12">
        <v>1988</v>
      </c>
      <c r="H9" s="12">
        <v>1993</v>
      </c>
      <c r="I9" s="12">
        <v>1994</v>
      </c>
      <c r="J9" s="12">
        <v>1995</v>
      </c>
      <c r="K9" s="12">
        <v>1996</v>
      </c>
      <c r="L9" s="12">
        <v>1997</v>
      </c>
      <c r="M9" s="12">
        <v>1998</v>
      </c>
      <c r="N9" s="12">
        <v>1999</v>
      </c>
      <c r="O9" s="12">
        <v>2000</v>
      </c>
      <c r="P9" s="12">
        <v>2001</v>
      </c>
      <c r="Q9" s="12">
        <v>2002</v>
      </c>
      <c r="R9" s="13">
        <v>2003</v>
      </c>
      <c r="S9" s="13">
        <v>2004</v>
      </c>
      <c r="T9" s="13">
        <v>2005</v>
      </c>
      <c r="U9" s="13">
        <v>2006</v>
      </c>
      <c r="V9" s="13">
        <v>2007</v>
      </c>
      <c r="W9" s="13">
        <v>2008</v>
      </c>
      <c r="X9" s="13">
        <v>2009</v>
      </c>
      <c r="Y9" s="13">
        <v>2010</v>
      </c>
      <c r="Z9" s="13">
        <v>2011</v>
      </c>
      <c r="AA9" s="13">
        <v>2012</v>
      </c>
      <c r="AB9" s="13">
        <v>2013</v>
      </c>
      <c r="AC9" s="13">
        <v>2014</v>
      </c>
      <c r="AD9" s="30">
        <v>2015</v>
      </c>
      <c r="AE9" s="13">
        <v>2016</v>
      </c>
      <c r="AF9" s="13">
        <v>2017</v>
      </c>
      <c r="AG9" s="20">
        <v>2018</v>
      </c>
      <c r="AH9" s="13">
        <v>2019</v>
      </c>
      <c r="AI9" s="13">
        <v>2020</v>
      </c>
      <c r="AJ9" s="13">
        <v>2021</v>
      </c>
      <c r="AK9" s="13">
        <v>2022</v>
      </c>
      <c r="AL9" s="13">
        <v>2023</v>
      </c>
      <c r="AM9" s="13">
        <v>2024</v>
      </c>
      <c r="AN9" s="13">
        <v>2025</v>
      </c>
      <c r="AO9" s="13">
        <v>2026</v>
      </c>
      <c r="AP9" s="13">
        <v>2027</v>
      </c>
      <c r="AQ9" s="13">
        <v>2028</v>
      </c>
    </row>
    <row r="10" spans="1:43" ht="13.5" thickTop="1">
      <c r="A10" s="4" t="s">
        <v>9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55.73576580048601</v>
      </c>
      <c r="Q10" s="14">
        <v>63.15367602196352</v>
      </c>
      <c r="R10" s="14">
        <v>63.0318197826087</v>
      </c>
      <c r="S10" s="14">
        <v>56.83609565907888</v>
      </c>
      <c r="T10" s="14">
        <v>43.121946543778805</v>
      </c>
      <c r="U10" s="14">
        <v>45.47873829365079</v>
      </c>
      <c r="V10" s="14">
        <v>49.91410516160154</v>
      </c>
      <c r="W10" s="14">
        <v>49.103509937158336</v>
      </c>
      <c r="X10" s="14">
        <v>46.26548480681654</v>
      </c>
      <c r="Y10" s="14">
        <v>53.88897053967788</v>
      </c>
      <c r="Z10" s="26">
        <v>53.36</v>
      </c>
      <c r="AA10" s="22">
        <v>50.763956904995105</v>
      </c>
      <c r="AB10" s="22">
        <v>66.42857142857142</v>
      </c>
      <c r="AC10" s="22">
        <v>75.77946768060836</v>
      </c>
      <c r="AD10" s="22">
        <v>58.889943074003796</v>
      </c>
      <c r="AE10" s="22">
        <v>60.64667291471415</v>
      </c>
      <c r="AF10" s="22">
        <v>60.20183486238532</v>
      </c>
      <c r="AG10" s="27">
        <v>64.74910394265233</v>
      </c>
      <c r="AH10" s="22">
        <v>66.38890642425771</v>
      </c>
      <c r="AI10" s="22">
        <v>72.42758057063597</v>
      </c>
      <c r="AJ10" s="22">
        <v>75.73989579970606</v>
      </c>
      <c r="AK10" s="22">
        <v>79.2142814519706</v>
      </c>
      <c r="AL10" s="22">
        <v>82.83322094345885</v>
      </c>
      <c r="AM10" s="22">
        <v>86.44885512440972</v>
      </c>
      <c r="AN10" s="22">
        <v>90.20623117231831</v>
      </c>
      <c r="AO10" s="22">
        <v>105.38429766446856</v>
      </c>
      <c r="AP10" s="22">
        <v>112.19387216298651</v>
      </c>
      <c r="AQ10" s="22">
        <v>116.27249264169387</v>
      </c>
    </row>
    <row r="11" spans="1:43" ht="12.75">
      <c r="A11" s="4" t="s">
        <v>10</v>
      </c>
      <c r="B11" s="14">
        <v>19.12717174870617</v>
      </c>
      <c r="C11" s="14">
        <v>48.21468491287459</v>
      </c>
      <c r="D11" s="14">
        <v>136.70309965272446</v>
      </c>
      <c r="E11" s="14">
        <v>132.06786728333847</v>
      </c>
      <c r="F11" s="14">
        <v>113.4891985853657</v>
      </c>
      <c r="G11" s="14">
        <v>101.60238899894347</v>
      </c>
      <c r="H11" s="14">
        <v>72.3726396024885</v>
      </c>
      <c r="I11" s="14">
        <v>69.87484685703053</v>
      </c>
      <c r="J11" s="14">
        <v>73.09516879312804</v>
      </c>
      <c r="K11" s="14">
        <v>76.31838387911586</v>
      </c>
      <c r="L11" s="14">
        <v>96.3096315819345</v>
      </c>
      <c r="M11" s="14">
        <v>109.96079900164305</v>
      </c>
      <c r="N11" s="14">
        <v>110.60212146739131</v>
      </c>
      <c r="O11" s="14">
        <v>115.3222155178261</v>
      </c>
      <c r="P11" s="14">
        <v>53.19427557228781</v>
      </c>
      <c r="Q11" s="14">
        <v>63.68792903572398</v>
      </c>
      <c r="R11" s="14">
        <v>72.71397673913043</v>
      </c>
      <c r="S11" s="14">
        <v>55.93110021175225</v>
      </c>
      <c r="T11" s="14">
        <v>58.31367931387609</v>
      </c>
      <c r="U11" s="14">
        <v>54.717304365079364</v>
      </c>
      <c r="V11" s="14">
        <v>51.06429975880366</v>
      </c>
      <c r="W11" s="14">
        <v>48.184125070249834</v>
      </c>
      <c r="X11" s="14">
        <v>42.64191785100006</v>
      </c>
      <c r="Y11" s="14">
        <v>40.82935401915104</v>
      </c>
      <c r="Z11" s="26">
        <v>36.39</v>
      </c>
      <c r="AA11" s="15">
        <v>37.943192948090115</v>
      </c>
      <c r="AB11" s="15">
        <v>45.76254826254826</v>
      </c>
      <c r="AC11" s="15">
        <v>50.43726235741445</v>
      </c>
      <c r="AD11" s="15">
        <v>63.206831119544596</v>
      </c>
      <c r="AE11" s="15">
        <v>62.417994376757264</v>
      </c>
      <c r="AF11" s="15">
        <v>61.24770642201835</v>
      </c>
      <c r="AG11" s="28">
        <v>62.64336917562723</v>
      </c>
      <c r="AH11" s="15">
        <v>62.62756980830334</v>
      </c>
      <c r="AI11" s="15">
        <v>62.966358614074586</v>
      </c>
      <c r="AJ11" s="15">
        <v>62.892431396932494</v>
      </c>
      <c r="AK11" s="15">
        <v>61.80669861437707</v>
      </c>
      <c r="AL11" s="15">
        <v>60.80378631898786</v>
      </c>
      <c r="AM11" s="15">
        <v>59.71289705302884</v>
      </c>
      <c r="AN11" s="15">
        <v>57.971829507292156</v>
      </c>
      <c r="AO11" s="15">
        <v>57.695271699270165</v>
      </c>
      <c r="AP11" s="15">
        <v>55.329674762185086</v>
      </c>
      <c r="AQ11" s="15">
        <v>53.410842871945945</v>
      </c>
    </row>
    <row r="12" spans="1:43" ht="12.75">
      <c r="A12" s="24" t="s">
        <v>8</v>
      </c>
      <c r="B12" s="14">
        <v>10.030325472048785</v>
      </c>
      <c r="C12" s="14">
        <v>16.790456358337426</v>
      </c>
      <c r="D12" s="14">
        <v>31.036308925031584</v>
      </c>
      <c r="E12" s="14">
        <v>23.964189806777597</v>
      </c>
      <c r="F12" s="14">
        <v>25.28373677155254</v>
      </c>
      <c r="G12" s="14">
        <v>23.036853104388044</v>
      </c>
      <c r="H12" s="14">
        <v>26.808477263232138</v>
      </c>
      <c r="I12" s="14">
        <v>26.22277586152561</v>
      </c>
      <c r="J12" s="14">
        <v>22.481642562357322</v>
      </c>
      <c r="K12" s="14">
        <v>23.421658867792186</v>
      </c>
      <c r="L12" s="14">
        <v>23.64929740299945</v>
      </c>
      <c r="M12" s="14">
        <v>22.44289007173351</v>
      </c>
      <c r="N12" s="14">
        <v>22.620760937500002</v>
      </c>
      <c r="O12" s="14">
        <v>23.61569157540761</v>
      </c>
      <c r="P12" s="14">
        <v>22.544662074016912</v>
      </c>
      <c r="Q12" s="14">
        <v>22.786512261318336</v>
      </c>
      <c r="R12" s="14">
        <v>22.73839891304348</v>
      </c>
      <c r="S12" s="14">
        <v>22.863042879830598</v>
      </c>
      <c r="T12" s="14">
        <v>22.010160215053762</v>
      </c>
      <c r="U12" s="14">
        <v>19.961104712301584</v>
      </c>
      <c r="V12" s="14">
        <v>19.19522870236372</v>
      </c>
      <c r="W12" s="14">
        <v>20.581683952383386</v>
      </c>
      <c r="X12" s="14">
        <v>21.98674741419895</v>
      </c>
      <c r="Y12" s="14">
        <v>22.116759731445136</v>
      </c>
      <c r="Z12" s="26">
        <v>25.36</v>
      </c>
      <c r="AA12" s="15">
        <v>21.71400587659158</v>
      </c>
      <c r="AB12" s="15">
        <v>26.949806949806952</v>
      </c>
      <c r="AC12" s="15">
        <v>31.283269961977183</v>
      </c>
      <c r="AD12" s="15">
        <v>24.459203036053133</v>
      </c>
      <c r="AE12" s="15">
        <v>25.21087160262418</v>
      </c>
      <c r="AF12" s="15">
        <v>25.944954128440365</v>
      </c>
      <c r="AG12" s="28">
        <v>29.54301075268817</v>
      </c>
      <c r="AH12" s="15">
        <v>26.285517889583286</v>
      </c>
      <c r="AI12" s="15">
        <v>26.559919012899012</v>
      </c>
      <c r="AJ12" s="15">
        <v>26.80592540214589</v>
      </c>
      <c r="AK12" s="15">
        <v>27.170824522723255</v>
      </c>
      <c r="AL12" s="15">
        <v>27.75167577150663</v>
      </c>
      <c r="AM12" s="15">
        <v>27.792961064900577</v>
      </c>
      <c r="AN12" s="15">
        <v>26.96699531806874</v>
      </c>
      <c r="AO12" s="15">
        <v>30.270746354036405</v>
      </c>
      <c r="AP12" s="15">
        <v>34.76562374185963</v>
      </c>
      <c r="AQ12" s="15">
        <v>35.23730170945613</v>
      </c>
    </row>
    <row r="13" spans="1:43" ht="12.75">
      <c r="A13" s="4" t="s">
        <v>15</v>
      </c>
      <c r="B13" s="14">
        <v>0</v>
      </c>
      <c r="C13" s="14">
        <v>0</v>
      </c>
      <c r="D13" s="14">
        <v>0</v>
      </c>
      <c r="E13" s="14">
        <v>34.724380499390406</v>
      </c>
      <c r="F13" s="14">
        <v>34.239684133404545</v>
      </c>
      <c r="G13" s="14">
        <v>20.119709694521397</v>
      </c>
      <c r="H13" s="14">
        <v>8.374903874696221</v>
      </c>
      <c r="I13" s="14">
        <v>7.431817045204171</v>
      </c>
      <c r="J13" s="14">
        <v>10.837232630746081</v>
      </c>
      <c r="K13" s="14">
        <v>11.053149803824304</v>
      </c>
      <c r="L13" s="14">
        <v>13.225737585993395</v>
      </c>
      <c r="M13" s="14">
        <v>14.130460882471068</v>
      </c>
      <c r="N13" s="14">
        <v>17.62399524456522</v>
      </c>
      <c r="O13" s="14">
        <v>19.668959558695654</v>
      </c>
      <c r="P13" s="14">
        <v>23.619421623254958</v>
      </c>
      <c r="Q13" s="14">
        <v>23.705924424534015</v>
      </c>
      <c r="R13" s="14">
        <v>24.52324097826087</v>
      </c>
      <c r="S13" s="14">
        <v>8.871336950767601</v>
      </c>
      <c r="T13" s="14">
        <v>3.5704603174603173</v>
      </c>
      <c r="U13" s="14">
        <v>4.429602331349206</v>
      </c>
      <c r="V13" s="14">
        <v>10.30834780511336</v>
      </c>
      <c r="W13" s="14">
        <v>12.223639707760691</v>
      </c>
      <c r="X13" s="14">
        <v>12.676193430503828</v>
      </c>
      <c r="Y13" s="14">
        <v>13.02866956194739</v>
      </c>
      <c r="Z13" s="26">
        <v>12.84</v>
      </c>
      <c r="AA13" s="15">
        <v>15.84720861900098</v>
      </c>
      <c r="AB13" s="15">
        <v>20.5019305019305</v>
      </c>
      <c r="AC13" s="15">
        <v>18.307984790874524</v>
      </c>
      <c r="AD13" s="15">
        <v>15.559772296015177</v>
      </c>
      <c r="AE13" s="15">
        <v>15.791940018744144</v>
      </c>
      <c r="AF13" s="15">
        <v>15.568807339449538</v>
      </c>
      <c r="AG13" s="28">
        <v>17.634408602150536</v>
      </c>
      <c r="AH13" s="15">
        <v>18.07896527295555</v>
      </c>
      <c r="AI13" s="15">
        <v>20.19821049369077</v>
      </c>
      <c r="AJ13" s="15">
        <v>20.6578540104415</v>
      </c>
      <c r="AK13" s="15">
        <v>21.60463581575865</v>
      </c>
      <c r="AL13" s="15">
        <v>22.403489330883612</v>
      </c>
      <c r="AM13" s="15">
        <v>23.261837938268297</v>
      </c>
      <c r="AN13" s="15">
        <v>24.28775260844919</v>
      </c>
      <c r="AO13" s="15">
        <v>27.67653449705483</v>
      </c>
      <c r="AP13" s="15">
        <v>29.503369221698904</v>
      </c>
      <c r="AQ13" s="15">
        <v>31.222299227816997</v>
      </c>
    </row>
    <row r="14" spans="1:43" ht="12.75">
      <c r="A14" s="4" t="s">
        <v>16</v>
      </c>
      <c r="B14" s="14">
        <v>1.4276740635397909</v>
      </c>
      <c r="C14" s="14">
        <v>4.6910926690565375</v>
      </c>
      <c r="D14" s="14">
        <v>10.698593772684916</v>
      </c>
      <c r="E14" s="14">
        <v>6.290715974869497</v>
      </c>
      <c r="F14" s="14">
        <v>6.690411270316318</v>
      </c>
      <c r="G14" s="14">
        <v>3.9724629375536917</v>
      </c>
      <c r="H14" s="14">
        <v>4.751147390452664</v>
      </c>
      <c r="I14" s="14">
        <v>5.611487701441529</v>
      </c>
      <c r="J14" s="14">
        <v>4.653552612813894</v>
      </c>
      <c r="K14" s="14">
        <v>4.173338804434597</v>
      </c>
      <c r="L14" s="14">
        <v>4.765055916345624</v>
      </c>
      <c r="M14" s="14">
        <v>5.256290702140208</v>
      </c>
      <c r="N14" s="14">
        <v>6.904381657608696</v>
      </c>
      <c r="O14" s="14">
        <v>7.117057735054347</v>
      </c>
      <c r="P14" s="14">
        <v>7.788845674478081</v>
      </c>
      <c r="Q14" s="14">
        <v>8.697142084472647</v>
      </c>
      <c r="R14" s="14">
        <v>7.359417282608695</v>
      </c>
      <c r="S14" s="14">
        <v>10.514618157755427</v>
      </c>
      <c r="T14" s="14">
        <v>10.826557091653866</v>
      </c>
      <c r="U14" s="14">
        <v>11.302738442460317</v>
      </c>
      <c r="V14" s="14">
        <v>11.935981669078629</v>
      </c>
      <c r="W14" s="14">
        <v>12.537066366934043</v>
      </c>
      <c r="X14" s="14">
        <v>13.389163780606607</v>
      </c>
      <c r="Y14" s="14">
        <v>14.256232252265471</v>
      </c>
      <c r="Z14" s="26">
        <v>15.03</v>
      </c>
      <c r="AA14" s="15">
        <v>15.602350636630755</v>
      </c>
      <c r="AB14" s="15">
        <v>18.706563706563706</v>
      </c>
      <c r="AC14" s="15">
        <v>22.11026615969582</v>
      </c>
      <c r="AD14" s="15">
        <v>24.184060721062615</v>
      </c>
      <c r="AE14" s="15">
        <v>26.269915651358954</v>
      </c>
      <c r="AF14" s="15">
        <v>28.256880733944953</v>
      </c>
      <c r="AG14" s="28">
        <v>22.347670250896055</v>
      </c>
      <c r="AH14" s="15">
        <v>21.147654819771475</v>
      </c>
      <c r="AI14" s="15">
        <v>22.843927764801602</v>
      </c>
      <c r="AJ14" s="15">
        <v>24.792766155677466</v>
      </c>
      <c r="AK14" s="15">
        <v>26.665548241856772</v>
      </c>
      <c r="AL14" s="15">
        <v>28.56345407052977</v>
      </c>
      <c r="AM14" s="15">
        <v>30.513189357046883</v>
      </c>
      <c r="AN14" s="15">
        <v>32.37861019613882</v>
      </c>
      <c r="AO14" s="15">
        <v>37.64572006174116</v>
      </c>
      <c r="AP14" s="15">
        <v>45.92710444349351</v>
      </c>
      <c r="AQ14" s="15">
        <v>49.25446706348853</v>
      </c>
    </row>
    <row r="15" spans="1:43" ht="12.75">
      <c r="A15" s="4" t="s">
        <v>0</v>
      </c>
      <c r="B15" s="14">
        <v>0.6223194635942677</v>
      </c>
      <c r="C15" s="14">
        <v>0.779818002128879</v>
      </c>
      <c r="D15" s="14">
        <v>1.6411435107613754</v>
      </c>
      <c r="E15" s="14">
        <v>0.8269922034909677</v>
      </c>
      <c r="F15" s="14">
        <v>0.7079800286049014</v>
      </c>
      <c r="G15" s="14">
        <v>0.6606471839992101</v>
      </c>
      <c r="H15" s="14">
        <v>0.6076197741256874</v>
      </c>
      <c r="I15" s="14">
        <v>0.6091653315741123</v>
      </c>
      <c r="J15" s="14">
        <v>0.603628242386116</v>
      </c>
      <c r="K15" s="14">
        <v>0.6060293973436379</v>
      </c>
      <c r="L15" s="14">
        <v>0.6024005348789213</v>
      </c>
      <c r="M15" s="14">
        <v>0.5617409910684192</v>
      </c>
      <c r="N15" s="14">
        <v>0.521459035326087</v>
      </c>
      <c r="O15" s="14">
        <v>0.4658437790217391</v>
      </c>
      <c r="P15" s="14">
        <v>0.48048073965936217</v>
      </c>
      <c r="Q15" s="14">
        <v>0.4845550589920474</v>
      </c>
      <c r="R15" s="14">
        <v>0.4889978260869565</v>
      </c>
      <c r="S15" s="14">
        <v>0.4763133933298041</v>
      </c>
      <c r="T15" s="14">
        <v>0.44918694316436253</v>
      </c>
      <c r="U15" s="14">
        <v>0.43514985119047617</v>
      </c>
      <c r="V15" s="14">
        <v>0.41233391220453447</v>
      </c>
      <c r="W15" s="14">
        <v>0.40745465692535643</v>
      </c>
      <c r="X15" s="14">
        <v>0.34600031696164296</v>
      </c>
      <c r="Y15" s="14">
        <v>0.36104785009355395</v>
      </c>
      <c r="Z15" s="26">
        <v>0.36</v>
      </c>
      <c r="AA15" s="15">
        <v>0.3428011753183154</v>
      </c>
      <c r="AB15" s="15">
        <v>0.41505791505791506</v>
      </c>
      <c r="AC15" s="15">
        <v>0.4847908745247148</v>
      </c>
      <c r="AD15" s="15">
        <v>0.2846299810246679</v>
      </c>
      <c r="AE15" s="15">
        <v>0.28116213683223995</v>
      </c>
      <c r="AF15" s="15">
        <v>0.2752293577981651</v>
      </c>
      <c r="AG15" s="28">
        <v>0.2240143369175627</v>
      </c>
      <c r="AH15" s="15">
        <v>0.1928890572284297</v>
      </c>
      <c r="AI15" s="15">
        <v>0.17980602813374572</v>
      </c>
      <c r="AJ15" s="15">
        <v>0.16706715738327133</v>
      </c>
      <c r="AK15" s="15">
        <v>0.13039387893328497</v>
      </c>
      <c r="AL15" s="15">
        <v>0.14325499394525934</v>
      </c>
      <c r="AM15" s="15">
        <v>0.1321253741899636</v>
      </c>
      <c r="AN15" s="15">
        <v>0.12143876304224595</v>
      </c>
      <c r="AO15" s="15">
        <v>0.1185925420334433</v>
      </c>
      <c r="AP15" s="15">
        <v>0.12305134366263037</v>
      </c>
      <c r="AQ15" s="15">
        <v>0.12016732779553746</v>
      </c>
    </row>
    <row r="16" spans="1:43" ht="12.75">
      <c r="A16" s="24" t="s">
        <v>13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0.25</v>
      </c>
      <c r="W16" s="14">
        <v>0.24</v>
      </c>
      <c r="X16" s="14">
        <v>0.26</v>
      </c>
      <c r="Y16" s="14">
        <v>0.26</v>
      </c>
      <c r="Z16" s="26">
        <v>0.3</v>
      </c>
      <c r="AA16" s="15">
        <v>0.3232125367286974</v>
      </c>
      <c r="AB16" s="15">
        <v>0.34749034749034746</v>
      </c>
      <c r="AC16" s="15">
        <v>0.3802281368821293</v>
      </c>
      <c r="AD16" s="15">
        <v>0.3795066413662239</v>
      </c>
      <c r="AE16" s="15">
        <v>0.4123711340206186</v>
      </c>
      <c r="AF16" s="15">
        <v>0.4220183486238532</v>
      </c>
      <c r="AG16" s="28">
        <v>0.38530465949820786</v>
      </c>
      <c r="AH16" s="15">
        <v>0.36824274561791126</v>
      </c>
      <c r="AI16" s="15">
        <v>0.3681742480833841</v>
      </c>
      <c r="AJ16" s="15">
        <v>0.3759011041123605</v>
      </c>
      <c r="AK16" s="15">
        <v>0.3748824019331943</v>
      </c>
      <c r="AL16" s="15">
        <v>0.3740547064126216</v>
      </c>
      <c r="AM16" s="15">
        <v>0.38083196090048327</v>
      </c>
      <c r="AN16" s="15">
        <v>0.3794961345070186</v>
      </c>
      <c r="AO16" s="15">
        <v>0.43730999874832216</v>
      </c>
      <c r="AP16" s="15">
        <v>0.45601380298504196</v>
      </c>
      <c r="AQ16" s="15">
        <v>0.45946331215940794</v>
      </c>
    </row>
    <row r="17" spans="1:43" ht="12.75">
      <c r="A17" s="4" t="s">
        <v>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0.012424488692103781</v>
      </c>
      <c r="R17" s="14">
        <v>0.04889978260869565</v>
      </c>
      <c r="S17" s="14">
        <v>0.09526267866596083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26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28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</row>
    <row r="18" spans="1:43" ht="12.75">
      <c r="A18" s="4" t="s">
        <v>1</v>
      </c>
      <c r="B18" s="14">
        <v>0</v>
      </c>
      <c r="C18" s="14">
        <v>0</v>
      </c>
      <c r="D18" s="14">
        <v>0</v>
      </c>
      <c r="E18" s="14">
        <v>0.2230091335256542</v>
      </c>
      <c r="F18" s="14">
        <v>0.20354425822390917</v>
      </c>
      <c r="G18" s="14">
        <v>0.171596671168626</v>
      </c>
      <c r="H18" s="14">
        <v>0.1903387244249141</v>
      </c>
      <c r="I18" s="14">
        <v>0.18633292495208142</v>
      </c>
      <c r="J18" s="14">
        <v>0.18249225932603508</v>
      </c>
      <c r="K18" s="14">
        <v>0.17905414012425663</v>
      </c>
      <c r="L18" s="14">
        <v>0.16921363339295542</v>
      </c>
      <c r="M18" s="14">
        <v>0.16049742601954836</v>
      </c>
      <c r="N18" s="14">
        <v>0.1716194293478261</v>
      </c>
      <c r="O18" s="14">
        <v>0.15528125967391304</v>
      </c>
      <c r="P18" s="14">
        <v>0.1390865299013943</v>
      </c>
      <c r="Q18" s="14">
        <v>0.1366693756131416</v>
      </c>
      <c r="R18" s="14">
        <v>0.12224945652173913</v>
      </c>
      <c r="S18" s="14">
        <v>0.11907834833245103</v>
      </c>
      <c r="T18" s="14">
        <v>0.11517613927291347</v>
      </c>
      <c r="U18" s="14">
        <v>0.12273457341269839</v>
      </c>
      <c r="V18" s="14">
        <v>0.10850892426435116</v>
      </c>
      <c r="W18" s="14">
        <v>0.11492310836356205</v>
      </c>
      <c r="X18" s="14">
        <v>0.1153334389872143</v>
      </c>
      <c r="Y18" s="14">
        <v>0.11347218145797411</v>
      </c>
      <c r="Z18" s="26">
        <v>0.12</v>
      </c>
      <c r="AA18" s="15">
        <v>0.10773751224289912</v>
      </c>
      <c r="AB18" s="15">
        <v>0.14478764478764478</v>
      </c>
      <c r="AC18" s="15">
        <v>0.1520912547528517</v>
      </c>
      <c r="AD18" s="15">
        <v>0.20872865275142313</v>
      </c>
      <c r="AE18" s="15">
        <v>0.2061855670103093</v>
      </c>
      <c r="AF18" s="15">
        <v>0.2201834862385321</v>
      </c>
      <c r="AG18" s="28">
        <v>0.14336917562724014</v>
      </c>
      <c r="AH18" s="15">
        <v>0.14028295071158525</v>
      </c>
      <c r="AI18" s="15">
        <v>0.13699506905428246</v>
      </c>
      <c r="AJ18" s="15">
        <v>0.14200708377578064</v>
      </c>
      <c r="AK18" s="15">
        <v>0.13854349636661528</v>
      </c>
      <c r="AL18" s="15">
        <v>0.14325499394525934</v>
      </c>
      <c r="AM18" s="15">
        <v>0.13989745502466733</v>
      </c>
      <c r="AN18" s="15">
        <v>0.13661860842252668</v>
      </c>
      <c r="AO18" s="15">
        <v>0.15565271141889434</v>
      </c>
      <c r="AP18" s="15">
        <v>0.15924291532810989</v>
      </c>
      <c r="AQ18" s="15">
        <v>0.15551065950010728</v>
      </c>
    </row>
    <row r="19" spans="1:43" ht="12.75">
      <c r="A19" s="4" t="s">
        <v>2</v>
      </c>
      <c r="B19" s="14">
        <v>0.0915175681756276</v>
      </c>
      <c r="C19" s="14">
        <v>0.18276984424895598</v>
      </c>
      <c r="D19" s="14">
        <v>0.6855409601914606</v>
      </c>
      <c r="E19" s="14">
        <v>0.35309779474895253</v>
      </c>
      <c r="F19" s="14">
        <v>0.23009350929659297</v>
      </c>
      <c r="G19" s="14">
        <v>0.1458571704933321</v>
      </c>
      <c r="H19" s="14">
        <v>0.11713152272302409</v>
      </c>
      <c r="I19" s="14">
        <v>0.11466641535512702</v>
      </c>
      <c r="J19" s="14">
        <v>0.10528399576502025</v>
      </c>
      <c r="K19" s="14">
        <v>0.09641376775921512</v>
      </c>
      <c r="L19" s="14">
        <v>0.09475963470005502</v>
      </c>
      <c r="M19" s="14">
        <v>0.08693610576058869</v>
      </c>
      <c r="N19" s="14">
        <v>0.08580971467391305</v>
      </c>
      <c r="O19" s="14">
        <v>0.0905807348097826</v>
      </c>
      <c r="P19" s="14">
        <v>0.08850960993725092</v>
      </c>
      <c r="Q19" s="14">
        <v>0.08697142084472648</v>
      </c>
      <c r="R19" s="14">
        <v>0.12224945652173913</v>
      </c>
      <c r="S19" s="14">
        <v>0.13098618316569613</v>
      </c>
      <c r="T19" s="14">
        <v>0.1497289810547875</v>
      </c>
      <c r="U19" s="14">
        <v>0.1673653273809524</v>
      </c>
      <c r="V19" s="14">
        <v>0.19531606367583212</v>
      </c>
      <c r="W19" s="14">
        <v>0.18805599550401064</v>
      </c>
      <c r="X19" s="14">
        <v>0.19921230370518836</v>
      </c>
      <c r="Y19" s="14">
        <v>0.21662871005613238</v>
      </c>
      <c r="Z19" s="26">
        <v>0.24</v>
      </c>
      <c r="AA19" s="15">
        <v>0.3525954946131244</v>
      </c>
      <c r="AB19" s="15">
        <v>0.41505791505791506</v>
      </c>
      <c r="AC19" s="15">
        <v>0.5228136882129277</v>
      </c>
      <c r="AD19" s="15">
        <v>0.39848197343453506</v>
      </c>
      <c r="AE19" s="15">
        <v>0.4217432052483599</v>
      </c>
      <c r="AF19" s="15">
        <v>0.4495412844036697</v>
      </c>
      <c r="AG19" s="28">
        <v>0.4032258064516129</v>
      </c>
      <c r="AH19" s="15">
        <v>0.36824274561791126</v>
      </c>
      <c r="AI19" s="15">
        <v>0.3681742480833841</v>
      </c>
      <c r="AJ19" s="15">
        <v>0.3759011041123605</v>
      </c>
      <c r="AK19" s="15">
        <v>0.38303201936652453</v>
      </c>
      <c r="AL19" s="15">
        <v>0.38201331718735826</v>
      </c>
      <c r="AM19" s="15">
        <v>0.38860404173518703</v>
      </c>
      <c r="AN19" s="15">
        <v>0.39467597988729936</v>
      </c>
      <c r="AO19" s="15">
        <v>0.4150738971170516</v>
      </c>
      <c r="AP19" s="15">
        <v>0.46325211731813787</v>
      </c>
      <c r="AQ19" s="15">
        <v>0.4665319785003219</v>
      </c>
    </row>
    <row r="20" spans="1:43" ht="12.75">
      <c r="A20" s="4" t="s">
        <v>11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1.0560815388288214</v>
      </c>
      <c r="R20" s="14">
        <v>1.0757952173913043</v>
      </c>
      <c r="S20" s="14">
        <v>1.155059978824775</v>
      </c>
      <c r="T20" s="14">
        <v>1.5088074244751664</v>
      </c>
      <c r="U20" s="14">
        <v>0.7810381944444443</v>
      </c>
      <c r="V20" s="14">
        <v>0.8246678244090689</v>
      </c>
      <c r="W20" s="14">
        <v>0.9298324222142749</v>
      </c>
      <c r="X20" s="14">
        <v>1.1009100994234093</v>
      </c>
      <c r="Y20" s="14">
        <v>1.1656687731591886</v>
      </c>
      <c r="Z20" s="26">
        <v>1.07</v>
      </c>
      <c r="AA20" s="23">
        <v>1.0871694417238005</v>
      </c>
      <c r="AB20" s="23">
        <v>1.138996138996139</v>
      </c>
      <c r="AC20" s="23">
        <v>1.1596958174904943</v>
      </c>
      <c r="AD20" s="23">
        <v>1.2144212523719164</v>
      </c>
      <c r="AE20" s="23">
        <v>1.1996251171508905</v>
      </c>
      <c r="AF20" s="23">
        <v>1.165137614678899</v>
      </c>
      <c r="AG20" s="29">
        <v>1.057347670250896</v>
      </c>
      <c r="AH20" s="23">
        <v>1.025819077078467</v>
      </c>
      <c r="AI20" s="23">
        <v>1.010338634275333</v>
      </c>
      <c r="AJ20" s="23">
        <v>0.9856962285613008</v>
      </c>
      <c r="AK20" s="23">
        <v>0.9779540919996371</v>
      </c>
      <c r="AL20" s="23">
        <v>0.947074682193659</v>
      </c>
      <c r="AM20" s="23">
        <v>0.9326497001644488</v>
      </c>
      <c r="AN20" s="23">
        <v>0.918380645506985</v>
      </c>
      <c r="AO20" s="23">
        <v>0.9858005056529975</v>
      </c>
      <c r="AP20" s="23">
        <v>0.9554574919686594</v>
      </c>
      <c r="AQ20" s="23">
        <v>0.9330639570006438</v>
      </c>
    </row>
    <row r="21" spans="1:43" ht="13.5" thickBot="1">
      <c r="A21" s="17" t="s">
        <v>6</v>
      </c>
      <c r="B21" s="18">
        <f aca="true" t="shared" si="0" ref="B21:AQ21">SUM(B10:B20)</f>
        <v>31.29900831606464</v>
      </c>
      <c r="C21" s="18">
        <f t="shared" si="0"/>
        <v>70.65882178664637</v>
      </c>
      <c r="D21" s="18">
        <f t="shared" si="0"/>
        <v>180.7646868213938</v>
      </c>
      <c r="E21" s="18">
        <f t="shared" si="0"/>
        <v>198.45025269614155</v>
      </c>
      <c r="F21" s="18">
        <f t="shared" si="0"/>
        <v>180.84464855676453</v>
      </c>
      <c r="G21" s="18">
        <f t="shared" si="0"/>
        <v>149.7095157610678</v>
      </c>
      <c r="H21" s="18">
        <f t="shared" si="0"/>
        <v>113.22225815214314</v>
      </c>
      <c r="I21" s="18">
        <f t="shared" si="0"/>
        <v>110.05109213708317</v>
      </c>
      <c r="J21" s="18">
        <f t="shared" si="0"/>
        <v>111.95900109652253</v>
      </c>
      <c r="K21" s="18">
        <f t="shared" si="0"/>
        <v>115.84802866039405</v>
      </c>
      <c r="L21" s="18">
        <f t="shared" si="0"/>
        <v>138.8160962902449</v>
      </c>
      <c r="M21" s="18">
        <f t="shared" si="0"/>
        <v>152.59961518083642</v>
      </c>
      <c r="N21" s="18">
        <f t="shared" si="0"/>
        <v>158.53014748641303</v>
      </c>
      <c r="O21" s="18">
        <f t="shared" si="0"/>
        <v>166.43563016048918</v>
      </c>
      <c r="P21" s="18">
        <f t="shared" si="0"/>
        <v>163.59104762402177</v>
      </c>
      <c r="Q21" s="18">
        <f t="shared" si="0"/>
        <v>183.80788571098333</v>
      </c>
      <c r="R21" s="18">
        <f t="shared" si="0"/>
        <v>192.22504543478257</v>
      </c>
      <c r="S21" s="18">
        <f t="shared" si="0"/>
        <v>156.99289444150347</v>
      </c>
      <c r="T21" s="18">
        <f t="shared" si="0"/>
        <v>140.06570296979004</v>
      </c>
      <c r="U21" s="18">
        <f t="shared" si="0"/>
        <v>137.39577609126985</v>
      </c>
      <c r="V21" s="18">
        <f t="shared" si="0"/>
        <v>144.2087898215147</v>
      </c>
      <c r="W21" s="18">
        <f t="shared" si="0"/>
        <v>144.51029121749352</v>
      </c>
      <c r="X21" s="18">
        <f t="shared" si="0"/>
        <v>138.9809634422034</v>
      </c>
      <c r="Y21" s="18">
        <f t="shared" si="0"/>
        <v>146.23680361925378</v>
      </c>
      <c r="Z21" s="18">
        <f t="shared" si="0"/>
        <v>145.07000000000002</v>
      </c>
      <c r="AA21" s="18">
        <v>144.0842311459354</v>
      </c>
      <c r="AB21" s="18">
        <v>180.81081081081084</v>
      </c>
      <c r="AC21" s="18">
        <v>200.61787072243342</v>
      </c>
      <c r="AD21" s="18">
        <v>188.78557874762808</v>
      </c>
      <c r="AE21" s="18">
        <v>192.85848172446111</v>
      </c>
      <c r="AF21" s="18">
        <v>193.75229357798167</v>
      </c>
      <c r="AG21" s="21">
        <v>199.13082437275986</v>
      </c>
      <c r="AH21" s="18">
        <v>196.62409079112564</v>
      </c>
      <c r="AI21" s="18">
        <v>207.05948468373208</v>
      </c>
      <c r="AJ21" s="18">
        <v>212.93544544284845</v>
      </c>
      <c r="AK21" s="18">
        <v>218.46679453528566</v>
      </c>
      <c r="AL21" s="18">
        <v>224.34527912905097</v>
      </c>
      <c r="AM21" s="18">
        <v>229.70384906966908</v>
      </c>
      <c r="AN21" s="18">
        <v>233.76202893363327</v>
      </c>
      <c r="AO21" s="18">
        <v>260.78499993154185</v>
      </c>
      <c r="AP21" s="18">
        <v>279.8766620034862</v>
      </c>
      <c r="AQ21" s="18">
        <v>287.53214074935755</v>
      </c>
    </row>
    <row r="22" ht="13.5" thickTop="1">
      <c r="A22" s="16" t="s">
        <v>20</v>
      </c>
    </row>
    <row r="23" ht="12.75">
      <c r="A23" s="16" t="s">
        <v>14</v>
      </c>
    </row>
    <row r="24" ht="12.75">
      <c r="A24" s="16" t="s">
        <v>17</v>
      </c>
    </row>
    <row r="25" ht="12.75">
      <c r="A25" s="16" t="s">
        <v>18</v>
      </c>
    </row>
    <row r="26" spans="1:12" ht="25.5" customHeight="1">
      <c r="A26" s="31" t="s">
        <v>24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ht="12.75">
      <c r="A27" s="16" t="s">
        <v>19</v>
      </c>
    </row>
  </sheetData>
  <sheetProtection/>
  <mergeCells count="1">
    <mergeCell ref="A26:L26"/>
  </mergeCells>
  <printOptions horizontalCentered="1"/>
  <pageMargins left="0.25" right="0.25" top="0.75" bottom="0.75" header="0.3" footer="0.3"/>
  <pageSetup fitToHeight="0" fitToWidth="1" horizontalDpi="600" verticalDpi="600" orientation="landscape" scale="29" r:id="rId2"/>
  <colBreaks count="1" manualBreakCount="1">
    <brk id="10" max="65535" man="1"/>
  </colBreaks>
  <ignoredErrors>
    <ignoredError sqref="B21:Z2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F14" sqref="F14"/>
    </sheetView>
  </sheetViews>
  <sheetFormatPr defaultColWidth="9.140625" defaultRowHeight="12.75"/>
  <sheetData>
    <row r="1" spans="1:18" ht="13.5" thickBot="1">
      <c r="A1" t="s">
        <v>21</v>
      </c>
      <c r="B1" s="13">
        <v>2012</v>
      </c>
      <c r="C1" s="13">
        <v>2013</v>
      </c>
      <c r="D1" s="13">
        <v>2014</v>
      </c>
      <c r="E1" s="30">
        <v>2015</v>
      </c>
      <c r="F1" s="13">
        <v>2016</v>
      </c>
      <c r="G1" s="13">
        <v>2017</v>
      </c>
      <c r="H1" s="20">
        <v>2018</v>
      </c>
      <c r="I1" s="13">
        <v>2019</v>
      </c>
      <c r="J1" s="13">
        <v>2020</v>
      </c>
      <c r="K1" s="13">
        <v>2021</v>
      </c>
      <c r="L1" s="13">
        <v>2022</v>
      </c>
      <c r="M1" s="13">
        <v>2023</v>
      </c>
      <c r="N1" s="13">
        <v>2024</v>
      </c>
      <c r="O1" s="13">
        <v>2025</v>
      </c>
      <c r="P1" s="13">
        <v>2026</v>
      </c>
      <c r="Q1" s="13">
        <v>2027</v>
      </c>
      <c r="R1" s="13">
        <v>2028</v>
      </c>
    </row>
    <row r="2" spans="2:18" ht="13.5" thickTop="1">
      <c r="B2" s="22">
        <v>51.83</v>
      </c>
      <c r="C2" s="22">
        <v>68.82</v>
      </c>
      <c r="D2" s="22">
        <v>79.72</v>
      </c>
      <c r="E2" s="22">
        <v>62.07</v>
      </c>
      <c r="F2" s="22">
        <v>64.71</v>
      </c>
      <c r="G2" s="22">
        <v>65.62</v>
      </c>
      <c r="H2" s="27">
        <v>72.26</v>
      </c>
      <c r="I2" s="22">
        <v>75.72</v>
      </c>
      <c r="J2" s="22">
        <v>84.59</v>
      </c>
      <c r="K2" s="22">
        <v>90.67</v>
      </c>
      <c r="L2" s="22">
        <v>97.2</v>
      </c>
      <c r="M2" s="22">
        <v>104.08</v>
      </c>
      <c r="N2" s="22">
        <v>111.23</v>
      </c>
      <c r="O2" s="22">
        <v>118.85</v>
      </c>
      <c r="P2" s="22">
        <v>142.18</v>
      </c>
      <c r="Q2" s="22">
        <v>155</v>
      </c>
      <c r="R2" s="22">
        <v>164.49</v>
      </c>
    </row>
    <row r="3" spans="2:18" ht="12.75">
      <c r="B3" s="15">
        <v>38.74</v>
      </c>
      <c r="C3" s="15">
        <v>47.41</v>
      </c>
      <c r="D3" s="15">
        <v>53.06</v>
      </c>
      <c r="E3" s="15">
        <v>66.62</v>
      </c>
      <c r="F3" s="15">
        <v>66.6</v>
      </c>
      <c r="G3" s="15">
        <v>66.76</v>
      </c>
      <c r="H3" s="28">
        <v>69.91</v>
      </c>
      <c r="I3" s="15">
        <v>71.43</v>
      </c>
      <c r="J3" s="15">
        <v>73.54</v>
      </c>
      <c r="K3" s="15">
        <v>75.29</v>
      </c>
      <c r="L3" s="15">
        <v>75.84</v>
      </c>
      <c r="M3" s="15">
        <v>76.4</v>
      </c>
      <c r="N3" s="15">
        <v>76.83</v>
      </c>
      <c r="O3" s="15">
        <v>76.38</v>
      </c>
      <c r="P3" s="15">
        <v>77.84</v>
      </c>
      <c r="Q3" s="15">
        <v>76.44</v>
      </c>
      <c r="R3" s="15">
        <v>75.56</v>
      </c>
    </row>
    <row r="4" spans="2:18" ht="12.75">
      <c r="B4" s="15">
        <v>22.17</v>
      </c>
      <c r="C4" s="15">
        <v>27.92</v>
      </c>
      <c r="D4" s="15">
        <v>32.91</v>
      </c>
      <c r="E4" s="15">
        <v>25.78</v>
      </c>
      <c r="F4" s="15">
        <v>26.9</v>
      </c>
      <c r="G4" s="15">
        <v>28.28</v>
      </c>
      <c r="H4" s="28">
        <v>32.97</v>
      </c>
      <c r="I4" s="15">
        <v>29.98</v>
      </c>
      <c r="J4" s="15">
        <v>31.02</v>
      </c>
      <c r="K4" s="15">
        <v>32.09</v>
      </c>
      <c r="L4" s="15">
        <v>33.34</v>
      </c>
      <c r="M4" s="15">
        <v>34.87</v>
      </c>
      <c r="N4" s="15">
        <v>35.76</v>
      </c>
      <c r="O4" s="15">
        <v>35.53</v>
      </c>
      <c r="P4" s="15">
        <v>40.84</v>
      </c>
      <c r="Q4" s="15">
        <v>48.03</v>
      </c>
      <c r="R4" s="15">
        <v>49.85</v>
      </c>
    </row>
    <row r="5" spans="2:18" ht="12.75">
      <c r="B5" s="15">
        <v>16.18</v>
      </c>
      <c r="C5" s="15">
        <v>21.24</v>
      </c>
      <c r="D5" s="15">
        <v>19.26</v>
      </c>
      <c r="E5" s="15">
        <v>16.4</v>
      </c>
      <c r="F5" s="15">
        <v>16.85</v>
      </c>
      <c r="G5" s="15">
        <v>16.97</v>
      </c>
      <c r="H5" s="28">
        <v>19.68</v>
      </c>
      <c r="I5" s="15">
        <v>20.62</v>
      </c>
      <c r="J5" s="15">
        <v>23.59</v>
      </c>
      <c r="K5" s="15">
        <v>24.73</v>
      </c>
      <c r="L5" s="15">
        <v>26.51</v>
      </c>
      <c r="M5" s="15">
        <v>28.15</v>
      </c>
      <c r="N5" s="15">
        <v>29.93</v>
      </c>
      <c r="O5" s="15">
        <v>32</v>
      </c>
      <c r="P5" s="15">
        <v>37.34</v>
      </c>
      <c r="Q5" s="15">
        <v>40.76</v>
      </c>
      <c r="R5" s="15">
        <v>44.17</v>
      </c>
    </row>
    <row r="6" spans="2:18" ht="12.75">
      <c r="B6" s="15">
        <v>15.93</v>
      </c>
      <c r="C6" s="15">
        <v>19.38</v>
      </c>
      <c r="D6" s="15">
        <v>23.26</v>
      </c>
      <c r="E6" s="15">
        <v>25.49</v>
      </c>
      <c r="F6" s="15">
        <v>28.03</v>
      </c>
      <c r="G6" s="15">
        <v>30.8</v>
      </c>
      <c r="H6" s="28">
        <v>24.94</v>
      </c>
      <c r="I6" s="15">
        <v>24.12</v>
      </c>
      <c r="J6" s="15">
        <v>26.68</v>
      </c>
      <c r="K6" s="15">
        <v>29.68</v>
      </c>
      <c r="L6" s="15">
        <v>32.72</v>
      </c>
      <c r="M6" s="15">
        <v>35.89</v>
      </c>
      <c r="N6" s="15">
        <v>39.26</v>
      </c>
      <c r="O6" s="15">
        <v>42.66</v>
      </c>
      <c r="P6" s="15">
        <v>50.79</v>
      </c>
      <c r="Q6" s="15">
        <v>63.45</v>
      </c>
      <c r="R6" s="15">
        <v>69.68</v>
      </c>
    </row>
    <row r="7" spans="2:18" ht="12.75">
      <c r="B7" s="15">
        <v>0.35</v>
      </c>
      <c r="C7" s="15">
        <v>0.43</v>
      </c>
      <c r="D7" s="15">
        <v>0.51</v>
      </c>
      <c r="E7" s="15">
        <v>0.3</v>
      </c>
      <c r="F7" s="15">
        <v>0.3</v>
      </c>
      <c r="G7" s="15">
        <v>0.3</v>
      </c>
      <c r="H7" s="28">
        <v>0.25</v>
      </c>
      <c r="I7" s="15">
        <v>0.22</v>
      </c>
      <c r="J7" s="15">
        <v>0.21</v>
      </c>
      <c r="K7" s="15">
        <v>0.2</v>
      </c>
      <c r="L7" s="15">
        <v>0.16</v>
      </c>
      <c r="M7" s="15">
        <v>0.18</v>
      </c>
      <c r="N7" s="15">
        <v>0.17</v>
      </c>
      <c r="O7" s="15">
        <v>0.16</v>
      </c>
      <c r="P7" s="15">
        <v>0.16</v>
      </c>
      <c r="Q7" s="15">
        <v>0.17</v>
      </c>
      <c r="R7" s="15">
        <v>0.17</v>
      </c>
    </row>
    <row r="8" spans="2:18" ht="12.75">
      <c r="B8" s="15">
        <v>0.33</v>
      </c>
      <c r="C8" s="15">
        <v>0.36</v>
      </c>
      <c r="D8" s="15">
        <v>0.4</v>
      </c>
      <c r="E8" s="15">
        <v>0.4</v>
      </c>
      <c r="F8" s="15">
        <v>0.44</v>
      </c>
      <c r="G8" s="15">
        <v>0.46</v>
      </c>
      <c r="H8" s="28">
        <v>0.43</v>
      </c>
      <c r="I8" s="15">
        <v>0.42</v>
      </c>
      <c r="J8" s="15">
        <v>0.43</v>
      </c>
      <c r="K8" s="15">
        <v>0.45</v>
      </c>
      <c r="L8" s="15">
        <v>0.46</v>
      </c>
      <c r="M8" s="15">
        <v>0.47</v>
      </c>
      <c r="N8" s="15">
        <v>0.49</v>
      </c>
      <c r="O8" s="15">
        <v>0.5</v>
      </c>
      <c r="P8" s="15">
        <v>0.59</v>
      </c>
      <c r="Q8" s="15">
        <v>0.63</v>
      </c>
      <c r="R8" s="15">
        <v>0.65</v>
      </c>
    </row>
    <row r="9" spans="2:18" ht="12.75"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28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</row>
    <row r="10" spans="2:18" ht="12.75">
      <c r="B10" s="15">
        <v>0.11</v>
      </c>
      <c r="C10" s="15">
        <v>0.15</v>
      </c>
      <c r="D10" s="15">
        <v>0.16</v>
      </c>
      <c r="E10" s="15">
        <v>0.22</v>
      </c>
      <c r="F10" s="15">
        <v>0.22</v>
      </c>
      <c r="G10" s="15">
        <v>0.24</v>
      </c>
      <c r="H10" s="28">
        <v>0.16</v>
      </c>
      <c r="I10" s="15">
        <v>0.16</v>
      </c>
      <c r="J10" s="15">
        <v>0.16</v>
      </c>
      <c r="K10" s="15">
        <v>0.17</v>
      </c>
      <c r="L10" s="15">
        <v>0.17</v>
      </c>
      <c r="M10" s="15">
        <v>0.18</v>
      </c>
      <c r="N10" s="15">
        <v>0.18</v>
      </c>
      <c r="O10" s="15">
        <v>0.18</v>
      </c>
      <c r="P10" s="15">
        <v>0.21</v>
      </c>
      <c r="Q10" s="15">
        <v>0.22</v>
      </c>
      <c r="R10" s="15">
        <v>0.22</v>
      </c>
    </row>
    <row r="11" spans="2:18" ht="12.75">
      <c r="B11" s="15">
        <v>0.36</v>
      </c>
      <c r="C11" s="15">
        <v>0.43</v>
      </c>
      <c r="D11" s="15">
        <v>0.55</v>
      </c>
      <c r="E11" s="15">
        <v>0.42</v>
      </c>
      <c r="F11" s="15">
        <v>0.45</v>
      </c>
      <c r="G11" s="15">
        <v>0.49</v>
      </c>
      <c r="H11" s="28">
        <v>0.45</v>
      </c>
      <c r="I11" s="15">
        <v>0.42</v>
      </c>
      <c r="J11" s="15">
        <v>0.43</v>
      </c>
      <c r="K11" s="15">
        <v>0.45</v>
      </c>
      <c r="L11" s="15">
        <v>0.47</v>
      </c>
      <c r="M11" s="15">
        <v>0.48</v>
      </c>
      <c r="N11" s="15">
        <v>0.5</v>
      </c>
      <c r="O11" s="15">
        <v>0.52</v>
      </c>
      <c r="P11" s="15">
        <v>0.56</v>
      </c>
      <c r="Q11" s="15">
        <v>0.64</v>
      </c>
      <c r="R11" s="15">
        <v>0.66</v>
      </c>
    </row>
    <row r="12" spans="2:18" ht="12.75">
      <c r="B12" s="23">
        <v>1.11</v>
      </c>
      <c r="C12" s="23">
        <v>1.18</v>
      </c>
      <c r="D12" s="23">
        <v>1.22</v>
      </c>
      <c r="E12" s="23">
        <v>1.28</v>
      </c>
      <c r="F12" s="23">
        <v>1.28</v>
      </c>
      <c r="G12" s="23">
        <v>1.27</v>
      </c>
      <c r="H12" s="29">
        <v>1.18</v>
      </c>
      <c r="I12" s="23">
        <v>1.17</v>
      </c>
      <c r="J12" s="23">
        <v>1.18</v>
      </c>
      <c r="K12" s="23">
        <v>1.18</v>
      </c>
      <c r="L12" s="23">
        <v>1.2</v>
      </c>
      <c r="M12" s="23">
        <v>1.19</v>
      </c>
      <c r="N12" s="23">
        <v>1.2</v>
      </c>
      <c r="O12" s="23">
        <v>1.21</v>
      </c>
      <c r="P12" s="23">
        <v>1.33</v>
      </c>
      <c r="Q12" s="23">
        <v>1.32</v>
      </c>
      <c r="R12" s="23">
        <v>1.32</v>
      </c>
    </row>
    <row r="13" spans="2:18" ht="13.5" thickBot="1">
      <c r="B13" s="18">
        <f aca="true" t="shared" si="0" ref="B13:R13">SUM(B2:B12)</f>
        <v>147.11000000000004</v>
      </c>
      <c r="C13" s="18">
        <f t="shared" si="0"/>
        <v>187.32000000000002</v>
      </c>
      <c r="D13" s="18">
        <f t="shared" si="0"/>
        <v>211.04999999999998</v>
      </c>
      <c r="E13" s="18">
        <f t="shared" si="0"/>
        <v>198.98000000000002</v>
      </c>
      <c r="F13" s="18">
        <f t="shared" si="0"/>
        <v>205.78</v>
      </c>
      <c r="G13" s="18">
        <f t="shared" si="0"/>
        <v>211.19000000000005</v>
      </c>
      <c r="H13" s="21">
        <f t="shared" si="0"/>
        <v>222.23000000000002</v>
      </c>
      <c r="I13" s="18">
        <f t="shared" si="0"/>
        <v>224.25999999999996</v>
      </c>
      <c r="J13" s="18">
        <f t="shared" si="0"/>
        <v>241.83000000000004</v>
      </c>
      <c r="K13" s="18">
        <f t="shared" si="0"/>
        <v>254.90999999999997</v>
      </c>
      <c r="L13" s="18">
        <f t="shared" si="0"/>
        <v>268.07000000000005</v>
      </c>
      <c r="M13" s="18">
        <f t="shared" si="0"/>
        <v>281.8900000000001</v>
      </c>
      <c r="N13" s="18">
        <f t="shared" si="0"/>
        <v>295.55</v>
      </c>
      <c r="O13" s="18">
        <f t="shared" si="0"/>
        <v>307.98999999999995</v>
      </c>
      <c r="P13" s="18">
        <f t="shared" si="0"/>
        <v>351.84000000000003</v>
      </c>
      <c r="Q13" s="18">
        <f t="shared" si="0"/>
        <v>386.66</v>
      </c>
      <c r="R13" s="18">
        <f t="shared" si="0"/>
        <v>406.7700000000001</v>
      </c>
    </row>
    <row r="14" spans="1:18" ht="13.5" thickTop="1">
      <c r="A14" t="s">
        <v>22</v>
      </c>
      <c r="B14" s="15">
        <v>1.021</v>
      </c>
      <c r="C14" s="15">
        <v>1.036</v>
      </c>
      <c r="D14" s="15">
        <v>1.052</v>
      </c>
      <c r="E14" s="15">
        <v>1.054</v>
      </c>
      <c r="F14" s="15">
        <v>1.067</v>
      </c>
      <c r="G14" s="15">
        <v>1.09</v>
      </c>
      <c r="H14" s="28">
        <v>1.116</v>
      </c>
      <c r="I14">
        <f>H14*1.022</f>
        <v>1.1405520000000002</v>
      </c>
      <c r="J14">
        <f>I14*1.024</f>
        <v>1.1679252480000002</v>
      </c>
      <c r="K14">
        <f>J14*1.025</f>
        <v>1.1971233792</v>
      </c>
      <c r="L14">
        <f>K14*1.025</f>
        <v>1.2270514636799998</v>
      </c>
      <c r="M14">
        <f>L14*1.024</f>
        <v>1.2565006988083198</v>
      </c>
      <c r="N14">
        <f>M14*1.024</f>
        <v>1.2866567155797195</v>
      </c>
      <c r="O14">
        <f>N14*1.024</f>
        <v>1.3175364767536328</v>
      </c>
      <c r="P14">
        <f>O14*1.024</f>
        <v>1.34915735219572</v>
      </c>
      <c r="Q14">
        <f>P14*1.024</f>
        <v>1.3815371286484175</v>
      </c>
      <c r="R14">
        <f>Q14*1.024</f>
        <v>1.4146940197359796</v>
      </c>
    </row>
    <row r="15" spans="2:8" ht="12.75">
      <c r="B15" s="15"/>
      <c r="C15" s="15"/>
      <c r="D15" s="15"/>
      <c r="E15" s="15"/>
      <c r="F15" s="15"/>
      <c r="G15" s="15"/>
      <c r="H15" s="15"/>
    </row>
    <row r="16" spans="1:18" ht="13.5" thickBot="1">
      <c r="A16" t="s">
        <v>23</v>
      </c>
      <c r="B16" s="13">
        <v>2012</v>
      </c>
      <c r="C16" s="13">
        <v>2013</v>
      </c>
      <c r="D16" s="13">
        <v>2014</v>
      </c>
      <c r="E16" s="30">
        <v>2015</v>
      </c>
      <c r="F16" s="13">
        <v>2016</v>
      </c>
      <c r="G16" s="13">
        <v>2017</v>
      </c>
      <c r="H16" s="20">
        <v>2018</v>
      </c>
      <c r="I16" s="13">
        <v>2019</v>
      </c>
      <c r="J16" s="13">
        <v>2020</v>
      </c>
      <c r="K16" s="13">
        <v>2021</v>
      </c>
      <c r="L16" s="13">
        <v>2022</v>
      </c>
      <c r="M16" s="13">
        <v>2023</v>
      </c>
      <c r="N16" s="13">
        <v>2024</v>
      </c>
      <c r="O16" s="13">
        <v>2025</v>
      </c>
      <c r="P16" s="13">
        <v>2026</v>
      </c>
      <c r="Q16" s="13">
        <v>2027</v>
      </c>
      <c r="R16" s="13">
        <v>2028</v>
      </c>
    </row>
    <row r="17" spans="2:18" ht="13.5" thickTop="1">
      <c r="B17" s="22">
        <f>B2/B$14</f>
        <v>50.763956904995105</v>
      </c>
      <c r="C17" s="22">
        <f aca="true" t="shared" si="1" ref="C17:R17">C2/C$14</f>
        <v>66.42857142857142</v>
      </c>
      <c r="D17" s="22">
        <f t="shared" si="1"/>
        <v>75.77946768060836</v>
      </c>
      <c r="E17" s="22">
        <f t="shared" si="1"/>
        <v>58.889943074003796</v>
      </c>
      <c r="F17" s="22">
        <f t="shared" si="1"/>
        <v>60.64667291471415</v>
      </c>
      <c r="G17" s="22">
        <f t="shared" si="1"/>
        <v>60.20183486238532</v>
      </c>
      <c r="H17" s="27">
        <f t="shared" si="1"/>
        <v>64.74910394265233</v>
      </c>
      <c r="I17" s="22">
        <f t="shared" si="1"/>
        <v>66.38890642425771</v>
      </c>
      <c r="J17" s="22">
        <f t="shared" si="1"/>
        <v>72.42758057063597</v>
      </c>
      <c r="K17" s="22">
        <f t="shared" si="1"/>
        <v>75.73989579970606</v>
      </c>
      <c r="L17" s="22">
        <f t="shared" si="1"/>
        <v>79.2142814519706</v>
      </c>
      <c r="M17" s="22">
        <f t="shared" si="1"/>
        <v>82.83322094345885</v>
      </c>
      <c r="N17" s="22">
        <f t="shared" si="1"/>
        <v>86.44885512440972</v>
      </c>
      <c r="O17" s="22">
        <f t="shared" si="1"/>
        <v>90.20623117231831</v>
      </c>
      <c r="P17" s="22">
        <f t="shared" si="1"/>
        <v>105.38429766446856</v>
      </c>
      <c r="Q17" s="22">
        <f t="shared" si="1"/>
        <v>112.19387216298651</v>
      </c>
      <c r="R17" s="22">
        <f t="shared" si="1"/>
        <v>116.27249264169387</v>
      </c>
    </row>
    <row r="18" spans="2:18" ht="12.75">
      <c r="B18" s="15">
        <f>B3/B$14</f>
        <v>37.943192948090115</v>
      </c>
      <c r="C18" s="15">
        <f aca="true" t="shared" si="2" ref="C18:R18">C3/C$14</f>
        <v>45.76254826254826</v>
      </c>
      <c r="D18" s="15">
        <f t="shared" si="2"/>
        <v>50.43726235741445</v>
      </c>
      <c r="E18" s="15">
        <f t="shared" si="2"/>
        <v>63.206831119544596</v>
      </c>
      <c r="F18" s="15">
        <f t="shared" si="2"/>
        <v>62.417994376757264</v>
      </c>
      <c r="G18" s="15">
        <f t="shared" si="2"/>
        <v>61.24770642201835</v>
      </c>
      <c r="H18" s="28">
        <f t="shared" si="2"/>
        <v>62.64336917562723</v>
      </c>
      <c r="I18" s="15">
        <f t="shared" si="2"/>
        <v>62.62756980830334</v>
      </c>
      <c r="J18" s="15">
        <f t="shared" si="2"/>
        <v>62.966358614074586</v>
      </c>
      <c r="K18" s="15">
        <f t="shared" si="2"/>
        <v>62.892431396932494</v>
      </c>
      <c r="L18" s="15">
        <f t="shared" si="2"/>
        <v>61.80669861437707</v>
      </c>
      <c r="M18" s="15">
        <f t="shared" si="2"/>
        <v>60.80378631898786</v>
      </c>
      <c r="N18" s="15">
        <f t="shared" si="2"/>
        <v>59.71289705302884</v>
      </c>
      <c r="O18" s="15">
        <f t="shared" si="2"/>
        <v>57.971829507292156</v>
      </c>
      <c r="P18" s="15">
        <f t="shared" si="2"/>
        <v>57.695271699270165</v>
      </c>
      <c r="Q18" s="15">
        <f t="shared" si="2"/>
        <v>55.329674762185086</v>
      </c>
      <c r="R18" s="15">
        <f t="shared" si="2"/>
        <v>53.410842871945945</v>
      </c>
    </row>
    <row r="19" spans="2:18" ht="12.75">
      <c r="B19" s="15">
        <f>B4/B$14</f>
        <v>21.71400587659158</v>
      </c>
      <c r="C19" s="15">
        <f aca="true" t="shared" si="3" ref="C19:R19">C4/C$14</f>
        <v>26.949806949806952</v>
      </c>
      <c r="D19" s="15">
        <f t="shared" si="3"/>
        <v>31.283269961977183</v>
      </c>
      <c r="E19" s="15">
        <f t="shared" si="3"/>
        <v>24.459203036053133</v>
      </c>
      <c r="F19" s="15">
        <f t="shared" si="3"/>
        <v>25.21087160262418</v>
      </c>
      <c r="G19" s="15">
        <f t="shared" si="3"/>
        <v>25.944954128440365</v>
      </c>
      <c r="H19" s="28">
        <f t="shared" si="3"/>
        <v>29.54301075268817</v>
      </c>
      <c r="I19" s="15">
        <f t="shared" si="3"/>
        <v>26.285517889583286</v>
      </c>
      <c r="J19" s="15">
        <f t="shared" si="3"/>
        <v>26.559919012899012</v>
      </c>
      <c r="K19" s="15">
        <f t="shared" si="3"/>
        <v>26.80592540214589</v>
      </c>
      <c r="L19" s="15">
        <f t="shared" si="3"/>
        <v>27.170824522723255</v>
      </c>
      <c r="M19" s="15">
        <f t="shared" si="3"/>
        <v>27.75167577150663</v>
      </c>
      <c r="N19" s="15">
        <f t="shared" si="3"/>
        <v>27.792961064900577</v>
      </c>
      <c r="O19" s="15">
        <f t="shared" si="3"/>
        <v>26.96699531806874</v>
      </c>
      <c r="P19" s="15">
        <f t="shared" si="3"/>
        <v>30.270746354036405</v>
      </c>
      <c r="Q19" s="15">
        <f t="shared" si="3"/>
        <v>34.76562374185963</v>
      </c>
      <c r="R19" s="15">
        <f t="shared" si="3"/>
        <v>35.23730170945613</v>
      </c>
    </row>
    <row r="20" spans="2:18" ht="12.75">
      <c r="B20" s="15">
        <f>B5/B$14</f>
        <v>15.84720861900098</v>
      </c>
      <c r="C20" s="15">
        <f aca="true" t="shared" si="4" ref="C20:R20">C5/C$14</f>
        <v>20.5019305019305</v>
      </c>
      <c r="D20" s="15">
        <f t="shared" si="4"/>
        <v>18.307984790874524</v>
      </c>
      <c r="E20" s="15">
        <f t="shared" si="4"/>
        <v>15.559772296015177</v>
      </c>
      <c r="F20" s="15">
        <f t="shared" si="4"/>
        <v>15.791940018744144</v>
      </c>
      <c r="G20" s="15">
        <f t="shared" si="4"/>
        <v>15.568807339449538</v>
      </c>
      <c r="H20" s="28">
        <f t="shared" si="4"/>
        <v>17.634408602150536</v>
      </c>
      <c r="I20" s="15">
        <f t="shared" si="4"/>
        <v>18.07896527295555</v>
      </c>
      <c r="J20" s="15">
        <f t="shared" si="4"/>
        <v>20.19821049369077</v>
      </c>
      <c r="K20" s="15">
        <f t="shared" si="4"/>
        <v>20.6578540104415</v>
      </c>
      <c r="L20" s="15">
        <f t="shared" si="4"/>
        <v>21.60463581575865</v>
      </c>
      <c r="M20" s="15">
        <f t="shared" si="4"/>
        <v>22.403489330883612</v>
      </c>
      <c r="N20" s="15">
        <f t="shared" si="4"/>
        <v>23.261837938268297</v>
      </c>
      <c r="O20" s="15">
        <f t="shared" si="4"/>
        <v>24.28775260844919</v>
      </c>
      <c r="P20" s="15">
        <f t="shared" si="4"/>
        <v>27.67653449705483</v>
      </c>
      <c r="Q20" s="15">
        <f t="shared" si="4"/>
        <v>29.503369221698904</v>
      </c>
      <c r="R20" s="15">
        <f t="shared" si="4"/>
        <v>31.222299227816997</v>
      </c>
    </row>
    <row r="21" spans="2:18" ht="12.75">
      <c r="B21" s="15">
        <f>B6/B$14</f>
        <v>15.602350636630755</v>
      </c>
      <c r="C21" s="15">
        <f aca="true" t="shared" si="5" ref="C21:R21">C6/C$14</f>
        <v>18.706563706563706</v>
      </c>
      <c r="D21" s="15">
        <f t="shared" si="5"/>
        <v>22.11026615969582</v>
      </c>
      <c r="E21" s="15">
        <f t="shared" si="5"/>
        <v>24.184060721062615</v>
      </c>
      <c r="F21" s="15">
        <f t="shared" si="5"/>
        <v>26.269915651358954</v>
      </c>
      <c r="G21" s="15">
        <f t="shared" si="5"/>
        <v>28.256880733944953</v>
      </c>
      <c r="H21" s="28">
        <f t="shared" si="5"/>
        <v>22.347670250896055</v>
      </c>
      <c r="I21" s="15">
        <f t="shared" si="5"/>
        <v>21.147654819771475</v>
      </c>
      <c r="J21" s="15">
        <f t="shared" si="5"/>
        <v>22.843927764801602</v>
      </c>
      <c r="K21" s="15">
        <f t="shared" si="5"/>
        <v>24.792766155677466</v>
      </c>
      <c r="L21" s="15">
        <f t="shared" si="5"/>
        <v>26.665548241856772</v>
      </c>
      <c r="M21" s="15">
        <f t="shared" si="5"/>
        <v>28.56345407052977</v>
      </c>
      <c r="N21" s="15">
        <f t="shared" si="5"/>
        <v>30.513189357046883</v>
      </c>
      <c r="O21" s="15">
        <f t="shared" si="5"/>
        <v>32.37861019613882</v>
      </c>
      <c r="P21" s="15">
        <f t="shared" si="5"/>
        <v>37.64572006174116</v>
      </c>
      <c r="Q21" s="15">
        <f t="shared" si="5"/>
        <v>45.92710444349351</v>
      </c>
      <c r="R21" s="15">
        <f t="shared" si="5"/>
        <v>49.25446706348853</v>
      </c>
    </row>
    <row r="22" spans="2:18" ht="12.75">
      <c r="B22" s="15">
        <f>B7/B$14</f>
        <v>0.3428011753183154</v>
      </c>
      <c r="C22" s="15">
        <f aca="true" t="shared" si="6" ref="C22:R22">C7/C$14</f>
        <v>0.41505791505791506</v>
      </c>
      <c r="D22" s="15">
        <f t="shared" si="6"/>
        <v>0.4847908745247148</v>
      </c>
      <c r="E22" s="15">
        <f t="shared" si="6"/>
        <v>0.2846299810246679</v>
      </c>
      <c r="F22" s="15">
        <f t="shared" si="6"/>
        <v>0.28116213683223995</v>
      </c>
      <c r="G22" s="15">
        <f t="shared" si="6"/>
        <v>0.2752293577981651</v>
      </c>
      <c r="H22" s="28">
        <f t="shared" si="6"/>
        <v>0.2240143369175627</v>
      </c>
      <c r="I22" s="15">
        <f t="shared" si="6"/>
        <v>0.1928890572284297</v>
      </c>
      <c r="J22" s="15">
        <f t="shared" si="6"/>
        <v>0.17980602813374572</v>
      </c>
      <c r="K22" s="15">
        <f t="shared" si="6"/>
        <v>0.16706715738327133</v>
      </c>
      <c r="L22" s="15">
        <f t="shared" si="6"/>
        <v>0.13039387893328497</v>
      </c>
      <c r="M22" s="15">
        <f t="shared" si="6"/>
        <v>0.14325499394525934</v>
      </c>
      <c r="N22" s="15">
        <f t="shared" si="6"/>
        <v>0.1321253741899636</v>
      </c>
      <c r="O22" s="15">
        <f t="shared" si="6"/>
        <v>0.12143876304224595</v>
      </c>
      <c r="P22" s="15">
        <f t="shared" si="6"/>
        <v>0.1185925420334433</v>
      </c>
      <c r="Q22" s="15">
        <f t="shared" si="6"/>
        <v>0.12305134366263037</v>
      </c>
      <c r="R22" s="15">
        <f t="shared" si="6"/>
        <v>0.12016732779553746</v>
      </c>
    </row>
    <row r="23" spans="2:18" ht="12.75">
      <c r="B23" s="15">
        <f>B8/B$14</f>
        <v>0.3232125367286974</v>
      </c>
      <c r="C23" s="15">
        <f aca="true" t="shared" si="7" ref="C23:R23">C8/C$14</f>
        <v>0.34749034749034746</v>
      </c>
      <c r="D23" s="15">
        <f t="shared" si="7"/>
        <v>0.3802281368821293</v>
      </c>
      <c r="E23" s="15">
        <f t="shared" si="7"/>
        <v>0.3795066413662239</v>
      </c>
      <c r="F23" s="15">
        <f t="shared" si="7"/>
        <v>0.4123711340206186</v>
      </c>
      <c r="G23" s="15">
        <f t="shared" si="7"/>
        <v>0.4220183486238532</v>
      </c>
      <c r="H23" s="28">
        <f t="shared" si="7"/>
        <v>0.38530465949820786</v>
      </c>
      <c r="I23" s="15">
        <f t="shared" si="7"/>
        <v>0.36824274561791126</v>
      </c>
      <c r="J23" s="15">
        <f t="shared" si="7"/>
        <v>0.3681742480833841</v>
      </c>
      <c r="K23" s="15">
        <f t="shared" si="7"/>
        <v>0.3759011041123605</v>
      </c>
      <c r="L23" s="15">
        <f t="shared" si="7"/>
        <v>0.3748824019331943</v>
      </c>
      <c r="M23" s="15">
        <f t="shared" si="7"/>
        <v>0.3740547064126216</v>
      </c>
      <c r="N23" s="15">
        <f t="shared" si="7"/>
        <v>0.38083196090048327</v>
      </c>
      <c r="O23" s="15">
        <f t="shared" si="7"/>
        <v>0.3794961345070186</v>
      </c>
      <c r="P23" s="15">
        <f t="shared" si="7"/>
        <v>0.43730999874832216</v>
      </c>
      <c r="Q23" s="15">
        <f t="shared" si="7"/>
        <v>0.45601380298504196</v>
      </c>
      <c r="R23" s="15">
        <f t="shared" si="7"/>
        <v>0.45946331215940794</v>
      </c>
    </row>
    <row r="24" spans="2:18" ht="12.75">
      <c r="B24" s="15">
        <f>B9/B$14</f>
        <v>0</v>
      </c>
      <c r="C24" s="15">
        <f aca="true" t="shared" si="8" ref="C24:R24">C9/C$14</f>
        <v>0</v>
      </c>
      <c r="D24" s="15">
        <f t="shared" si="8"/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28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</row>
    <row r="25" spans="2:18" ht="12.75">
      <c r="B25" s="15">
        <f>B10/B$14</f>
        <v>0.10773751224289912</v>
      </c>
      <c r="C25" s="15">
        <f aca="true" t="shared" si="9" ref="C25:R25">C10/C$14</f>
        <v>0.14478764478764478</v>
      </c>
      <c r="D25" s="15">
        <f t="shared" si="9"/>
        <v>0.1520912547528517</v>
      </c>
      <c r="E25" s="15">
        <f t="shared" si="9"/>
        <v>0.20872865275142313</v>
      </c>
      <c r="F25" s="15">
        <f t="shared" si="9"/>
        <v>0.2061855670103093</v>
      </c>
      <c r="G25" s="15">
        <f t="shared" si="9"/>
        <v>0.2201834862385321</v>
      </c>
      <c r="H25" s="28">
        <f t="shared" si="9"/>
        <v>0.14336917562724014</v>
      </c>
      <c r="I25" s="15">
        <f t="shared" si="9"/>
        <v>0.14028295071158525</v>
      </c>
      <c r="J25" s="15">
        <f t="shared" si="9"/>
        <v>0.13699506905428246</v>
      </c>
      <c r="K25" s="15">
        <f t="shared" si="9"/>
        <v>0.14200708377578064</v>
      </c>
      <c r="L25" s="15">
        <f t="shared" si="9"/>
        <v>0.13854349636661528</v>
      </c>
      <c r="M25" s="15">
        <f t="shared" si="9"/>
        <v>0.14325499394525934</v>
      </c>
      <c r="N25" s="15">
        <f t="shared" si="9"/>
        <v>0.13989745502466733</v>
      </c>
      <c r="O25" s="15">
        <f t="shared" si="9"/>
        <v>0.13661860842252668</v>
      </c>
      <c r="P25" s="15">
        <f t="shared" si="9"/>
        <v>0.15565271141889434</v>
      </c>
      <c r="Q25" s="15">
        <f t="shared" si="9"/>
        <v>0.15924291532810989</v>
      </c>
      <c r="R25" s="15">
        <f t="shared" si="9"/>
        <v>0.15551065950010728</v>
      </c>
    </row>
    <row r="26" spans="2:18" ht="12.75">
      <c r="B26" s="15">
        <f>B11/B$14</f>
        <v>0.3525954946131244</v>
      </c>
      <c r="C26" s="15">
        <f aca="true" t="shared" si="10" ref="C26:R26">C11/C$14</f>
        <v>0.41505791505791506</v>
      </c>
      <c r="D26" s="15">
        <f t="shared" si="10"/>
        <v>0.5228136882129277</v>
      </c>
      <c r="E26" s="15">
        <f t="shared" si="10"/>
        <v>0.39848197343453506</v>
      </c>
      <c r="F26" s="15">
        <f t="shared" si="10"/>
        <v>0.4217432052483599</v>
      </c>
      <c r="G26" s="15">
        <f t="shared" si="10"/>
        <v>0.4495412844036697</v>
      </c>
      <c r="H26" s="28">
        <f t="shared" si="10"/>
        <v>0.4032258064516129</v>
      </c>
      <c r="I26" s="15">
        <f t="shared" si="10"/>
        <v>0.36824274561791126</v>
      </c>
      <c r="J26" s="15">
        <f t="shared" si="10"/>
        <v>0.3681742480833841</v>
      </c>
      <c r="K26" s="15">
        <f t="shared" si="10"/>
        <v>0.3759011041123605</v>
      </c>
      <c r="L26" s="15">
        <f t="shared" si="10"/>
        <v>0.38303201936652453</v>
      </c>
      <c r="M26" s="15">
        <f t="shared" si="10"/>
        <v>0.38201331718735826</v>
      </c>
      <c r="N26" s="15">
        <f t="shared" si="10"/>
        <v>0.38860404173518703</v>
      </c>
      <c r="O26" s="15">
        <f t="shared" si="10"/>
        <v>0.39467597988729936</v>
      </c>
      <c r="P26" s="15">
        <f t="shared" si="10"/>
        <v>0.4150738971170516</v>
      </c>
      <c r="Q26" s="15">
        <f t="shared" si="10"/>
        <v>0.46325211731813787</v>
      </c>
      <c r="R26" s="15">
        <f t="shared" si="10"/>
        <v>0.4665319785003219</v>
      </c>
    </row>
    <row r="27" spans="2:18" ht="12.75">
      <c r="B27" s="23">
        <f>B12/B$14</f>
        <v>1.0871694417238005</v>
      </c>
      <c r="C27" s="23">
        <f aca="true" t="shared" si="11" ref="C27:R27">C12/C$14</f>
        <v>1.138996138996139</v>
      </c>
      <c r="D27" s="23">
        <f t="shared" si="11"/>
        <v>1.1596958174904943</v>
      </c>
      <c r="E27" s="23">
        <f t="shared" si="11"/>
        <v>1.2144212523719164</v>
      </c>
      <c r="F27" s="23">
        <f t="shared" si="11"/>
        <v>1.1996251171508905</v>
      </c>
      <c r="G27" s="23">
        <f t="shared" si="11"/>
        <v>1.165137614678899</v>
      </c>
      <c r="H27" s="29">
        <f t="shared" si="11"/>
        <v>1.057347670250896</v>
      </c>
      <c r="I27" s="23">
        <f t="shared" si="11"/>
        <v>1.025819077078467</v>
      </c>
      <c r="J27" s="23">
        <f t="shared" si="11"/>
        <v>1.010338634275333</v>
      </c>
      <c r="K27" s="23">
        <f t="shared" si="11"/>
        <v>0.9856962285613008</v>
      </c>
      <c r="L27" s="23">
        <f t="shared" si="11"/>
        <v>0.9779540919996371</v>
      </c>
      <c r="M27" s="23">
        <f t="shared" si="11"/>
        <v>0.947074682193659</v>
      </c>
      <c r="N27" s="23">
        <f t="shared" si="11"/>
        <v>0.9326497001644488</v>
      </c>
      <c r="O27" s="23">
        <f t="shared" si="11"/>
        <v>0.918380645506985</v>
      </c>
      <c r="P27" s="23">
        <f t="shared" si="11"/>
        <v>0.9858005056529975</v>
      </c>
      <c r="Q27" s="23">
        <f t="shared" si="11"/>
        <v>0.9554574919686594</v>
      </c>
      <c r="R27" s="23">
        <f t="shared" si="11"/>
        <v>0.9330639570006438</v>
      </c>
    </row>
    <row r="28" spans="2:18" ht="13.5" thickBot="1">
      <c r="B28" s="18">
        <f>B13/B$14</f>
        <v>144.0842311459354</v>
      </c>
      <c r="C28" s="18">
        <f aca="true" t="shared" si="12" ref="C28:R28">C13/C$14</f>
        <v>180.81081081081084</v>
      </c>
      <c r="D28" s="18">
        <f t="shared" si="12"/>
        <v>200.61787072243342</v>
      </c>
      <c r="E28" s="18">
        <f t="shared" si="12"/>
        <v>188.78557874762808</v>
      </c>
      <c r="F28" s="18">
        <f t="shared" si="12"/>
        <v>192.85848172446111</v>
      </c>
      <c r="G28" s="18">
        <f t="shared" si="12"/>
        <v>193.75229357798167</v>
      </c>
      <c r="H28" s="21">
        <f t="shared" si="12"/>
        <v>199.13082437275986</v>
      </c>
      <c r="I28" s="18">
        <f t="shared" si="12"/>
        <v>196.62409079112564</v>
      </c>
      <c r="J28" s="18">
        <f t="shared" si="12"/>
        <v>207.05948468373208</v>
      </c>
      <c r="K28" s="18">
        <f t="shared" si="12"/>
        <v>212.93544544284845</v>
      </c>
      <c r="L28" s="18">
        <f t="shared" si="12"/>
        <v>218.46679453528566</v>
      </c>
      <c r="M28" s="18">
        <f t="shared" si="12"/>
        <v>224.34527912905097</v>
      </c>
      <c r="N28" s="18">
        <f t="shared" si="12"/>
        <v>229.70384906966908</v>
      </c>
      <c r="O28" s="18">
        <f t="shared" si="12"/>
        <v>233.76202893363327</v>
      </c>
      <c r="P28" s="18">
        <f t="shared" si="12"/>
        <v>260.78499993154185</v>
      </c>
      <c r="Q28" s="18">
        <f t="shared" si="12"/>
        <v>279.8766620034862</v>
      </c>
      <c r="R28" s="18">
        <f t="shared" si="12"/>
        <v>287.53214074935755</v>
      </c>
    </row>
    <row r="29" ht="13.5" thickTop="1"/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EBell</dc:creator>
  <cp:keywords/>
  <dc:description/>
  <cp:lastModifiedBy>Zwiefel, Noah</cp:lastModifiedBy>
  <cp:lastPrinted>2019-08-07T14:30:19Z</cp:lastPrinted>
  <dcterms:created xsi:type="dcterms:W3CDTF">2004-10-18T18:03:12Z</dcterms:created>
  <dcterms:modified xsi:type="dcterms:W3CDTF">2019-08-07T14:30:38Z</dcterms:modified>
  <cp:category/>
  <cp:version/>
  <cp:contentType/>
  <cp:contentStatus/>
</cp:coreProperties>
</file>